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12330" activeTab="1"/>
  </bookViews>
  <sheets>
    <sheet name="ET" sheetId="1" r:id="rId1"/>
    <sheet name="Snow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" i="2" l="1"/>
  <c r="H9" i="2"/>
  <c r="H10" i="2"/>
  <c r="H7" i="2"/>
  <c r="E8" i="2"/>
  <c r="E9" i="2" s="1"/>
  <c r="F8" i="2"/>
  <c r="G8" i="2" s="1"/>
  <c r="G7" i="2"/>
  <c r="F7" i="2"/>
  <c r="E7" i="2"/>
  <c r="G6" i="2"/>
  <c r="E6" i="2" s="1"/>
  <c r="D8" i="2"/>
  <c r="D9" i="2"/>
  <c r="D10" i="2"/>
  <c r="D7" i="2"/>
  <c r="C8" i="2"/>
  <c r="C9" i="2"/>
  <c r="C10" i="2"/>
  <c r="C7" i="2"/>
  <c r="F9" i="2" l="1"/>
  <c r="G9" i="2" s="1"/>
  <c r="E10" i="2"/>
  <c r="F10" i="2" s="1"/>
  <c r="G10" i="2" s="1"/>
  <c r="A25" i="1"/>
  <c r="A35" i="1" s="1"/>
  <c r="A12" i="1"/>
  <c r="A13" i="1" s="1"/>
  <c r="A21" i="1"/>
  <c r="A32" i="1" s="1"/>
  <c r="A11" i="1"/>
  <c r="A34" i="1" l="1"/>
  <c r="A26" i="1"/>
  <c r="A27" i="1" s="1"/>
  <c r="A16" i="1"/>
  <c r="A31" i="1"/>
  <c r="A36" i="1" l="1"/>
</calcChain>
</file>

<file path=xl/sharedStrings.xml><?xml version="1.0" encoding="utf-8"?>
<sst xmlns="http://schemas.openxmlformats.org/spreadsheetml/2006/main" count="73" uniqueCount="59">
  <si>
    <t>C</t>
  </si>
  <si>
    <t>mb</t>
  </si>
  <si>
    <t>Relative Humidity</t>
  </si>
  <si>
    <t>Water Temperature</t>
  </si>
  <si>
    <t>cal/g</t>
  </si>
  <si>
    <t>Energy Balance Method</t>
  </si>
  <si>
    <t>cm day^-1 m^-1 s mb^-1</t>
  </si>
  <si>
    <t>E</t>
  </si>
  <si>
    <t>u2</t>
  </si>
  <si>
    <t xml:space="preserve">cm day^-1  </t>
  </si>
  <si>
    <t>gamma</t>
  </si>
  <si>
    <t>mb C^-1</t>
  </si>
  <si>
    <t>Qn</t>
  </si>
  <si>
    <t>cal cm^-2 day^-1</t>
  </si>
  <si>
    <t>Combined Method (Penman)</t>
  </si>
  <si>
    <t>Eh</t>
  </si>
  <si>
    <t>Computed Information</t>
  </si>
  <si>
    <t>Wind speed</t>
  </si>
  <si>
    <t>mph</t>
  </si>
  <si>
    <t>Evaporation Example</t>
  </si>
  <si>
    <t>m/s</t>
  </si>
  <si>
    <t>Mass Transfer</t>
  </si>
  <si>
    <t>Air Temperature</t>
  </si>
  <si>
    <t>e_sa Saturation vapor pressure at air temperature (Equation 1-6)</t>
  </si>
  <si>
    <t>e_s  Vapor pressure (Equation 1-6)</t>
  </si>
  <si>
    <t>Atmospheric pressure P</t>
  </si>
  <si>
    <t>Inputs</t>
  </si>
  <si>
    <t>Le  (Equation 1-7)</t>
  </si>
  <si>
    <t>R (Equation 1-16)</t>
  </si>
  <si>
    <t>E  (Equation 1-15)</t>
  </si>
  <si>
    <t>e_a  Vapor pressure  (from relative humidity)</t>
  </si>
  <si>
    <t>Delta (Equation 1-18.  Evaluated at air temperature)</t>
  </si>
  <si>
    <t>Ea  (Evaluated using saturation vapor pressure at air temperature)</t>
  </si>
  <si>
    <t>Qn/(rho Le)  Converted to depth units</t>
  </si>
  <si>
    <t>b  (Lake Mead)</t>
  </si>
  <si>
    <t>Day</t>
  </si>
  <si>
    <t>Temperture C</t>
  </si>
  <si>
    <t>Melt Factor</t>
  </si>
  <si>
    <t>(cm/day/C)</t>
  </si>
  <si>
    <t xml:space="preserve">Density rho </t>
  </si>
  <si>
    <t>g cm^-3</t>
  </si>
  <si>
    <t>cal g^-1</t>
  </si>
  <si>
    <t>Latent heat of freezing/melting</t>
  </si>
  <si>
    <t>L</t>
  </si>
  <si>
    <t>Energy Added</t>
  </si>
  <si>
    <t>cm/day</t>
  </si>
  <si>
    <t xml:space="preserve">Melt Generated </t>
  </si>
  <si>
    <t>SWE</t>
  </si>
  <si>
    <t>Initial</t>
  </si>
  <si>
    <t>cm</t>
  </si>
  <si>
    <t>h_wret</t>
  </si>
  <si>
    <t>SWE-h_wret</t>
  </si>
  <si>
    <t>Melt outflow</t>
  </si>
  <si>
    <t xml:space="preserve">Notes.  </t>
  </si>
  <si>
    <t>1. The equation melt factor * temperature  gives the amount of water converted from solid to liquid phase. (column C)</t>
  </si>
  <si>
    <t>2.  The energy added (column D) is solid to liquid phase change * L * rho</t>
  </si>
  <si>
    <t>3.  The energy added results in phase change of the solid fraction which is SWE - h_wret (column E).  However this does not need to be recomputed as it is aready given in column C.</t>
  </si>
  <si>
    <t>4.  The total SWE (Column F) is the solid fraction (column 4) divided by 0.95 (because 5% is liquid retention given in column G).</t>
  </si>
  <si>
    <t>5.  Melt outflow (Column H) is the difference in column E values and is greater than the melt generated, because water already in the snow in liquid form is reduced as the snow reduces.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</si>
</sst>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1" fillId="0" borderId="0" xfId="0" applyFont="1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G20" sqref="G20"/>
    </sheetView>
  </sheetViews>
  <sheetFormatPr defaultRowHeight="15" x14ac:dyDescent="0.25"/>
  <cols>
    <col min="2" max="2" width="16.5703125" customWidth="1"/>
  </cols>
  <sheetData>
    <row r="1" spans="1:3" x14ac:dyDescent="0.25">
      <c r="A1" s="5" t="s">
        <v>19</v>
      </c>
    </row>
    <row r="2" spans="1:3" x14ac:dyDescent="0.25">
      <c r="A2" s="5" t="s">
        <v>21</v>
      </c>
    </row>
    <row r="3" spans="1:3" x14ac:dyDescent="0.25">
      <c r="A3" s="6" t="s">
        <v>26</v>
      </c>
    </row>
    <row r="4" spans="1:3" x14ac:dyDescent="0.25">
      <c r="A4" s="7">
        <v>25</v>
      </c>
      <c r="B4" t="s">
        <v>0</v>
      </c>
      <c r="C4" t="s">
        <v>22</v>
      </c>
    </row>
    <row r="5" spans="1:3" x14ac:dyDescent="0.25">
      <c r="A5" s="7">
        <v>0.4</v>
      </c>
      <c r="C5" s="4" t="s">
        <v>2</v>
      </c>
    </row>
    <row r="6" spans="1:3" x14ac:dyDescent="0.25">
      <c r="A6" s="7">
        <v>22</v>
      </c>
      <c r="B6" t="s">
        <v>0</v>
      </c>
      <c r="C6" t="s">
        <v>3</v>
      </c>
    </row>
    <row r="7" spans="1:3" x14ac:dyDescent="0.25">
      <c r="A7" s="7">
        <v>7</v>
      </c>
      <c r="B7" t="s">
        <v>18</v>
      </c>
      <c r="C7" s="4" t="s">
        <v>17</v>
      </c>
    </row>
    <row r="8" spans="1:3" x14ac:dyDescent="0.25">
      <c r="A8" s="2">
        <v>3</v>
      </c>
      <c r="B8" t="s">
        <v>20</v>
      </c>
      <c r="C8" t="s">
        <v>8</v>
      </c>
    </row>
    <row r="10" spans="1:3" x14ac:dyDescent="0.25">
      <c r="A10" s="6" t="s">
        <v>16</v>
      </c>
      <c r="C10" s="4"/>
    </row>
    <row r="11" spans="1:3" x14ac:dyDescent="0.25">
      <c r="A11" s="2">
        <f>274890000*EXP(-4278.6/(A6+242.79))</f>
        <v>26.401382514977499</v>
      </c>
      <c r="B11" t="s">
        <v>1</v>
      </c>
      <c r="C11" t="s">
        <v>24</v>
      </c>
    </row>
    <row r="12" spans="1:3" x14ac:dyDescent="0.25">
      <c r="A12" s="2">
        <f>274890000*EXP(-4278.6/(A4+242.79))</f>
        <v>31.640456246610047</v>
      </c>
      <c r="B12" t="s">
        <v>1</v>
      </c>
      <c r="C12" t="s">
        <v>23</v>
      </c>
    </row>
    <row r="13" spans="1:3" x14ac:dyDescent="0.25">
      <c r="A13" s="2">
        <f>A12*A5</f>
        <v>12.65618249864402</v>
      </c>
      <c r="B13" t="s">
        <v>1</v>
      </c>
      <c r="C13" t="s">
        <v>30</v>
      </c>
    </row>
    <row r="14" spans="1:3" x14ac:dyDescent="0.25">
      <c r="A14" s="5"/>
    </row>
    <row r="15" spans="1:3" x14ac:dyDescent="0.25">
      <c r="A15">
        <v>1.18E-2</v>
      </c>
      <c r="B15" t="s">
        <v>6</v>
      </c>
      <c r="C15" t="s">
        <v>34</v>
      </c>
    </row>
    <row r="16" spans="1:3" x14ac:dyDescent="0.25">
      <c r="A16" s="3">
        <f>A15*A8*(A11-A13)</f>
        <v>0.48658008057820518</v>
      </c>
      <c r="B16" t="s">
        <v>9</v>
      </c>
      <c r="C16" t="s">
        <v>7</v>
      </c>
    </row>
    <row r="17" spans="1:3" x14ac:dyDescent="0.25">
      <c r="A17" s="3"/>
    </row>
    <row r="18" spans="1:3" x14ac:dyDescent="0.25">
      <c r="A18" s="5" t="s">
        <v>5</v>
      </c>
    </row>
    <row r="19" spans="1:3" x14ac:dyDescent="0.25">
      <c r="A19" s="6" t="s">
        <v>26</v>
      </c>
    </row>
    <row r="20" spans="1:3" x14ac:dyDescent="0.25">
      <c r="A20" s="7">
        <v>1000</v>
      </c>
      <c r="B20" t="s">
        <v>1</v>
      </c>
      <c r="C20" t="s">
        <v>25</v>
      </c>
    </row>
    <row r="21" spans="1:3" x14ac:dyDescent="0.25">
      <c r="A21">
        <f>0.66*A20/1000</f>
        <v>0.66</v>
      </c>
      <c r="B21" t="s">
        <v>11</v>
      </c>
      <c r="C21" t="s">
        <v>10</v>
      </c>
    </row>
    <row r="22" spans="1:3" x14ac:dyDescent="0.25">
      <c r="A22" s="7">
        <v>250</v>
      </c>
      <c r="B22" t="s">
        <v>13</v>
      </c>
      <c r="C22" t="s">
        <v>12</v>
      </c>
    </row>
    <row r="24" spans="1:3" x14ac:dyDescent="0.25">
      <c r="A24" s="6" t="s">
        <v>16</v>
      </c>
    </row>
    <row r="25" spans="1:3" x14ac:dyDescent="0.25">
      <c r="A25">
        <f>597.3-0.57*(A6)</f>
        <v>584.76</v>
      </c>
      <c r="B25" t="s">
        <v>4</v>
      </c>
      <c r="C25" t="s">
        <v>27</v>
      </c>
    </row>
    <row r="26" spans="1:3" x14ac:dyDescent="0.25">
      <c r="A26">
        <f>A21*(A6-A4)/(A11-A13)</f>
        <v>-0.14405028647434431</v>
      </c>
      <c r="C26" t="s">
        <v>28</v>
      </c>
    </row>
    <row r="27" spans="1:3" x14ac:dyDescent="0.25">
      <c r="A27" s="3">
        <f>A22/(A25*(1+A26))</f>
        <v>0.49947539651448014</v>
      </c>
      <c r="B27" t="s">
        <v>9</v>
      </c>
      <c r="C27" t="s">
        <v>29</v>
      </c>
    </row>
    <row r="30" spans="1:3" x14ac:dyDescent="0.25">
      <c r="A30" s="5" t="s">
        <v>14</v>
      </c>
    </row>
    <row r="31" spans="1:3" x14ac:dyDescent="0.25">
      <c r="A31" s="1">
        <f>4278.6/(A4+242.79)^2*A12</f>
        <v>1.8877988343954213</v>
      </c>
      <c r="C31" t="s">
        <v>31</v>
      </c>
    </row>
    <row r="32" spans="1:3" x14ac:dyDescent="0.25">
      <c r="A32" s="1">
        <f>A21</f>
        <v>0.66</v>
      </c>
      <c r="C32" t="s">
        <v>10</v>
      </c>
    </row>
    <row r="34" spans="1:3" x14ac:dyDescent="0.25">
      <c r="A34" s="1">
        <f>A15*A8*(A12-A13)</f>
        <v>0.6720432906779974</v>
      </c>
      <c r="B34" t="s">
        <v>9</v>
      </c>
      <c r="C34" t="s">
        <v>32</v>
      </c>
    </row>
    <row r="35" spans="1:3" x14ac:dyDescent="0.25">
      <c r="A35" s="1">
        <f>A22/A25</f>
        <v>0.42752582255968263</v>
      </c>
      <c r="B35" t="s">
        <v>9</v>
      </c>
      <c r="C35" t="s">
        <v>33</v>
      </c>
    </row>
    <row r="36" spans="1:3" x14ac:dyDescent="0.25">
      <c r="A36" s="3">
        <f>A35*(A31)/(A31+A32)+A34*A32/(A31+A32)</f>
        <v>0.49086737322664598</v>
      </c>
      <c r="B36" t="s">
        <v>9</v>
      </c>
      <c r="C36" t="s">
        <v>15</v>
      </c>
    </row>
    <row r="38" spans="1:3" x14ac:dyDescent="0.25">
      <c r="A38" s="5"/>
    </row>
    <row r="39" spans="1:3" x14ac:dyDescent="0.25">
      <c r="A39" s="4"/>
    </row>
    <row r="40" spans="1:3" x14ac:dyDescent="0.25">
      <c r="A40" s="1"/>
    </row>
    <row r="41" spans="1:3" x14ac:dyDescent="0.25">
      <c r="A41" s="2"/>
    </row>
    <row r="42" spans="1:3" x14ac:dyDescent="0.25">
      <c r="A42" s="2"/>
    </row>
    <row r="44" spans="1:3" x14ac:dyDescent="0.25">
      <c r="C44" s="4"/>
    </row>
    <row r="45" spans="1:3" x14ac:dyDescent="0.25">
      <c r="A45" s="5"/>
    </row>
    <row r="47" spans="1:3" x14ac:dyDescent="0.25">
      <c r="A47" s="3"/>
    </row>
    <row r="58" spans="1:1" x14ac:dyDescent="0.25">
      <c r="A58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8" sqref="A18"/>
    </sheetView>
  </sheetViews>
  <sheetFormatPr defaultRowHeight="15" x14ac:dyDescent="0.25"/>
  <cols>
    <col min="2" max="2" width="13" customWidth="1"/>
  </cols>
  <sheetData>
    <row r="1" spans="1:8" x14ac:dyDescent="0.25">
      <c r="B1" t="s">
        <v>37</v>
      </c>
      <c r="C1">
        <v>0.4</v>
      </c>
      <c r="D1" t="s">
        <v>38</v>
      </c>
    </row>
    <row r="2" spans="1:8" x14ac:dyDescent="0.25">
      <c r="B2" t="s">
        <v>39</v>
      </c>
      <c r="C2">
        <v>1</v>
      </c>
      <c r="D2" t="s">
        <v>40</v>
      </c>
    </row>
    <row r="3" spans="1:8" x14ac:dyDescent="0.25">
      <c r="B3" t="s">
        <v>43</v>
      </c>
      <c r="C3">
        <v>79.7</v>
      </c>
      <c r="D3" t="s">
        <v>41</v>
      </c>
      <c r="E3" t="s">
        <v>42</v>
      </c>
    </row>
    <row r="4" spans="1:8" x14ac:dyDescent="0.25">
      <c r="A4" t="s">
        <v>35</v>
      </c>
      <c r="B4" t="s">
        <v>36</v>
      </c>
      <c r="C4" t="s">
        <v>46</v>
      </c>
      <c r="D4" t="s">
        <v>44</v>
      </c>
      <c r="E4" t="s">
        <v>51</v>
      </c>
      <c r="F4" t="s">
        <v>47</v>
      </c>
      <c r="G4" t="s">
        <v>50</v>
      </c>
      <c r="H4" t="s">
        <v>52</v>
      </c>
    </row>
    <row r="5" spans="1:8" x14ac:dyDescent="0.25">
      <c r="B5" t="s">
        <v>0</v>
      </c>
      <c r="C5" t="s">
        <v>45</v>
      </c>
      <c r="D5" t="s">
        <v>13</v>
      </c>
      <c r="F5" t="s">
        <v>49</v>
      </c>
      <c r="H5" t="s">
        <v>49</v>
      </c>
    </row>
    <row r="6" spans="1:8" x14ac:dyDescent="0.25">
      <c r="A6" t="s">
        <v>48</v>
      </c>
      <c r="E6">
        <f>F6-G6</f>
        <v>42.75</v>
      </c>
      <c r="F6">
        <v>45</v>
      </c>
      <c r="G6">
        <f>F6*0.05</f>
        <v>2.25</v>
      </c>
    </row>
    <row r="7" spans="1:8" x14ac:dyDescent="0.25">
      <c r="A7">
        <v>1</v>
      </c>
      <c r="B7">
        <v>5</v>
      </c>
      <c r="C7">
        <f>B7*$C$1</f>
        <v>2</v>
      </c>
      <c r="D7">
        <f>C7*$C$2*$C$3</f>
        <v>159.4</v>
      </c>
      <c r="E7">
        <f>E6-C7</f>
        <v>40.75</v>
      </c>
      <c r="F7" s="2">
        <f>E7/0.95</f>
        <v>42.894736842105267</v>
      </c>
      <c r="G7" s="2">
        <f>F7*0.05</f>
        <v>2.1447368421052633</v>
      </c>
      <c r="H7" s="2">
        <f>F6-F7</f>
        <v>2.1052631578947327</v>
      </c>
    </row>
    <row r="8" spans="1:8" x14ac:dyDescent="0.25">
      <c r="A8">
        <v>2</v>
      </c>
      <c r="B8">
        <v>2</v>
      </c>
      <c r="C8">
        <f t="shared" ref="C8:C10" si="0">B8*$C$1</f>
        <v>0.8</v>
      </c>
      <c r="D8">
        <f t="shared" ref="D8:D10" si="1">C8*$C$2*$C$3</f>
        <v>63.760000000000005</v>
      </c>
      <c r="E8">
        <f t="shared" ref="E8:E10" si="2">E7-C8</f>
        <v>39.950000000000003</v>
      </c>
      <c r="F8" s="2">
        <f t="shared" ref="F8:F10" si="3">E8/0.95</f>
        <v>42.05263157894737</v>
      </c>
      <c r="G8" s="2">
        <f t="shared" ref="G8:G10" si="4">F8*0.05</f>
        <v>2.1026315789473684</v>
      </c>
      <c r="H8" s="2">
        <f t="shared" ref="H8:H10" si="5">F7-F8</f>
        <v>0.84210526315789735</v>
      </c>
    </row>
    <row r="9" spans="1:8" x14ac:dyDescent="0.25">
      <c r="A9">
        <v>3</v>
      </c>
      <c r="B9">
        <v>4</v>
      </c>
      <c r="C9">
        <f t="shared" si="0"/>
        <v>1.6</v>
      </c>
      <c r="D9">
        <f t="shared" si="1"/>
        <v>127.52000000000001</v>
      </c>
      <c r="E9">
        <f t="shared" si="2"/>
        <v>38.35</v>
      </c>
      <c r="F9" s="2">
        <f t="shared" si="3"/>
        <v>40.368421052631582</v>
      </c>
      <c r="G9" s="2">
        <f t="shared" si="4"/>
        <v>2.0184210526315791</v>
      </c>
      <c r="H9" s="2">
        <f t="shared" si="5"/>
        <v>1.6842105263157876</v>
      </c>
    </row>
    <row r="10" spans="1:8" x14ac:dyDescent="0.25">
      <c r="A10">
        <v>4</v>
      </c>
      <c r="B10">
        <v>3</v>
      </c>
      <c r="C10">
        <f t="shared" si="0"/>
        <v>1.2000000000000002</v>
      </c>
      <c r="D10">
        <f t="shared" si="1"/>
        <v>95.640000000000015</v>
      </c>
      <c r="E10">
        <f t="shared" si="2"/>
        <v>37.15</v>
      </c>
      <c r="F10" s="2">
        <f t="shared" si="3"/>
        <v>39.10526315789474</v>
      </c>
      <c r="G10" s="2">
        <f t="shared" si="4"/>
        <v>1.955263157894737</v>
      </c>
      <c r="H10" s="2">
        <f t="shared" si="5"/>
        <v>1.2631578947368425</v>
      </c>
    </row>
    <row r="12" spans="1:8" x14ac:dyDescent="0.25">
      <c r="A12" t="s">
        <v>53</v>
      </c>
    </row>
    <row r="13" spans="1:8" x14ac:dyDescent="0.25">
      <c r="A13" t="s">
        <v>54</v>
      </c>
    </row>
    <row r="14" spans="1:8" x14ac:dyDescent="0.25">
      <c r="A14" t="s">
        <v>55</v>
      </c>
    </row>
    <row r="15" spans="1:8" x14ac:dyDescent="0.25">
      <c r="A15" t="s">
        <v>56</v>
      </c>
    </row>
    <row r="16" spans="1:8" x14ac:dyDescent="0.25">
      <c r="A16" t="s">
        <v>57</v>
      </c>
    </row>
    <row r="17" spans="1:1" x14ac:dyDescent="0.25">
      <c r="A1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ET</vt:lpstr>
      <vt:lpstr>Snow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dtarb</dc:creator>
  <cp:lastModifiedBy>David Tarboton</cp:lastModifiedBy>
  <dcterms:created xsi:type="dcterms:W3CDTF">2011-01-19T02:46:19Z</dcterms:created>
  <dcterms:modified xsi:type="dcterms:W3CDTF">2011-02-16T22:00:53Z</dcterms:modified>
</cp:coreProperties>
</file>