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43" i="1"/>
  <c r="A39"/>
  <c r="A8"/>
  <c r="A47"/>
  <c r="A25"/>
  <c r="A35" s="1"/>
  <c r="A12"/>
  <c r="A13" s="1"/>
  <c r="A40" s="1"/>
  <c r="A41" s="1"/>
  <c r="A21"/>
  <c r="A32" s="1"/>
  <c r="A11"/>
  <c r="A34" l="1"/>
  <c r="A26"/>
  <c r="A27" s="1"/>
  <c r="A16"/>
  <c r="A31"/>
  <c r="A42"/>
  <c r="A36" l="1"/>
</calcChain>
</file>

<file path=xl/sharedStrings.xml><?xml version="1.0" encoding="utf-8"?>
<sst xmlns="http://schemas.openxmlformats.org/spreadsheetml/2006/main" count="62" uniqueCount="45">
  <si>
    <t>C</t>
  </si>
  <si>
    <t>F</t>
  </si>
  <si>
    <t>Dew point</t>
  </si>
  <si>
    <t>mb</t>
  </si>
  <si>
    <t>Air temperature</t>
  </si>
  <si>
    <t>Relative Humidity</t>
  </si>
  <si>
    <t>Water Temperature</t>
  </si>
  <si>
    <t>cal/g</t>
  </si>
  <si>
    <t>Energy Balance Method</t>
  </si>
  <si>
    <t>cm day^-1 m^-1 s mb^-1</t>
  </si>
  <si>
    <t>E</t>
  </si>
  <si>
    <t>u2</t>
  </si>
  <si>
    <t xml:space="preserve">cm day^-1  </t>
  </si>
  <si>
    <t>gamma</t>
  </si>
  <si>
    <t>mb C^-1</t>
  </si>
  <si>
    <t>Qn</t>
  </si>
  <si>
    <t>cal cm^-2 day^-1</t>
  </si>
  <si>
    <t>Combined Method (Penman)</t>
  </si>
  <si>
    <t>Eh</t>
  </si>
  <si>
    <t>Computed Information</t>
  </si>
  <si>
    <t>Check</t>
  </si>
  <si>
    <t>Wind speed</t>
  </si>
  <si>
    <t>mph</t>
  </si>
  <si>
    <t>mi/day</t>
  </si>
  <si>
    <t>Evaporation Example</t>
  </si>
  <si>
    <t>From Diagram</t>
  </si>
  <si>
    <t>hundredths inches/day</t>
  </si>
  <si>
    <t>cm/day</t>
  </si>
  <si>
    <t>m/s</t>
  </si>
  <si>
    <t>Mass Transfer</t>
  </si>
  <si>
    <t>Air Temperature</t>
  </si>
  <si>
    <t>e_sa Saturation vapor pressure at air temperature (Equation 1-6)</t>
  </si>
  <si>
    <t>e_s  Vapor pressure (Equation 1-6)</t>
  </si>
  <si>
    <t>Atmospheric pressure P</t>
  </si>
  <si>
    <t>Inputs</t>
  </si>
  <si>
    <t>Le  (Equation 1-7)</t>
  </si>
  <si>
    <t>R (Equation 1-16)</t>
  </si>
  <si>
    <t>E  (Equation 1-15)</t>
  </si>
  <si>
    <t>e_a  Vapor pressure  (from relative humidity)</t>
  </si>
  <si>
    <t>Delta (Equation 1-18.  Evaluated at air temperature)</t>
  </si>
  <si>
    <t>Ea  (Evaluated using saturation vapor pressure at air temperature)</t>
  </si>
  <si>
    <t>Qn/(rho Le)  Converted to depth units</t>
  </si>
  <si>
    <t>Diagram</t>
  </si>
  <si>
    <t>Dew point  (Solving for temperature in equation 1-6)</t>
  </si>
  <si>
    <t>b  (Lake Mead)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</si>
</sst>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topLeftCell="A9" workbookViewId="0">
      <selection activeCell="A31" sqref="A31:XFD31"/>
    </sheetView>
  </sheetViews>
  <sheetFormatPr defaultRowHeight="15"/>
  <cols>
    <col min="2" max="2" width="16.5703125" customWidth="1"/>
  </cols>
  <sheetData>
    <row r="1" spans="1:3">
      <c r="A1" s="5" t="s">
        <v>24</v>
      </c>
    </row>
    <row r="2" spans="1:3">
      <c r="A2" s="5" t="s">
        <v>29</v>
      </c>
    </row>
    <row r="3" spans="1:3">
      <c r="A3" s="6" t="s">
        <v>34</v>
      </c>
    </row>
    <row r="4" spans="1:3">
      <c r="A4">
        <v>28</v>
      </c>
      <c r="B4" t="s">
        <v>0</v>
      </c>
      <c r="C4" t="s">
        <v>30</v>
      </c>
    </row>
    <row r="5" spans="1:3">
      <c r="A5">
        <v>0.3</v>
      </c>
      <c r="C5" s="4" t="s">
        <v>5</v>
      </c>
    </row>
    <row r="6" spans="1:3">
      <c r="A6">
        <v>25</v>
      </c>
      <c r="B6" t="s">
        <v>0</v>
      </c>
      <c r="C6" t="s">
        <v>6</v>
      </c>
    </row>
    <row r="7" spans="1:3">
      <c r="A7">
        <v>7</v>
      </c>
      <c r="B7" t="s">
        <v>22</v>
      </c>
      <c r="C7" s="4" t="s">
        <v>21</v>
      </c>
    </row>
    <row r="8" spans="1:3">
      <c r="A8" s="2">
        <f>A7*1608/3600</f>
        <v>3.1266666666666665</v>
      </c>
      <c r="B8" t="s">
        <v>28</v>
      </c>
      <c r="C8" t="s">
        <v>11</v>
      </c>
    </row>
    <row r="10" spans="1:3">
      <c r="A10" s="6" t="s">
        <v>19</v>
      </c>
      <c r="C10" s="4"/>
    </row>
    <row r="11" spans="1:3">
      <c r="A11" s="2">
        <f>274890000*EXP(-4278.6/(A6+242.79))</f>
        <v>31.640456246610047</v>
      </c>
      <c r="B11" t="s">
        <v>3</v>
      </c>
      <c r="C11" t="s">
        <v>32</v>
      </c>
    </row>
    <row r="12" spans="1:3">
      <c r="A12" s="2">
        <f>274890000*EXP(-4278.6/(A4+242.79))</f>
        <v>37.767381755586513</v>
      </c>
      <c r="B12" t="s">
        <v>3</v>
      </c>
      <c r="C12" t="s">
        <v>31</v>
      </c>
    </row>
    <row r="13" spans="1:3">
      <c r="A13" s="2">
        <f>A12*A5</f>
        <v>11.330214526675954</v>
      </c>
      <c r="B13" t="s">
        <v>3</v>
      </c>
      <c r="C13" t="s">
        <v>38</v>
      </c>
    </row>
    <row r="14" spans="1:3">
      <c r="A14" s="5"/>
    </row>
    <row r="15" spans="1:3">
      <c r="A15">
        <v>1.18E-2</v>
      </c>
      <c r="B15" t="s">
        <v>9</v>
      </c>
      <c r="C15" t="s">
        <v>44</v>
      </c>
    </row>
    <row r="16" spans="1:3">
      <c r="A16" s="3">
        <f>A15*A8*(A11-A13)</f>
        <v>0.74933959817639495</v>
      </c>
      <c r="B16" t="s">
        <v>12</v>
      </c>
      <c r="C16" t="s">
        <v>10</v>
      </c>
    </row>
    <row r="17" spans="1:3">
      <c r="A17" s="3"/>
    </row>
    <row r="18" spans="1:3">
      <c r="A18" s="5" t="s">
        <v>8</v>
      </c>
    </row>
    <row r="19" spans="1:3">
      <c r="A19" s="6" t="s">
        <v>34</v>
      </c>
    </row>
    <row r="20" spans="1:3">
      <c r="A20">
        <v>1000</v>
      </c>
      <c r="B20" t="s">
        <v>3</v>
      </c>
      <c r="C20" t="s">
        <v>33</v>
      </c>
    </row>
    <row r="21" spans="1:3">
      <c r="A21">
        <f>0.66*A20/1000</f>
        <v>0.66</v>
      </c>
      <c r="B21" t="s">
        <v>14</v>
      </c>
      <c r="C21" t="s">
        <v>13</v>
      </c>
    </row>
    <row r="22" spans="1:3">
      <c r="A22">
        <v>400</v>
      </c>
      <c r="B22" t="s">
        <v>16</v>
      </c>
      <c r="C22" t="s">
        <v>15</v>
      </c>
    </row>
    <row r="24" spans="1:3">
      <c r="A24" s="6" t="s">
        <v>19</v>
      </c>
    </row>
    <row r="25" spans="1:3">
      <c r="A25">
        <f>597.3-0.57*(A6)</f>
        <v>583.04999999999995</v>
      </c>
      <c r="B25" t="s">
        <v>7</v>
      </c>
      <c r="C25" t="s">
        <v>35</v>
      </c>
    </row>
    <row r="26" spans="1:3">
      <c r="A26">
        <f>A21*(A6-A4)/(A11-A13)</f>
        <v>-9.7487761460596997E-2</v>
      </c>
      <c r="C26" t="s">
        <v>36</v>
      </c>
    </row>
    <row r="27" spans="1:3">
      <c r="A27" s="3">
        <f>A22/(A25*(1+A26))</f>
        <v>0.76015313642755822</v>
      </c>
      <c r="B27" t="s">
        <v>12</v>
      </c>
      <c r="C27" t="s">
        <v>37</v>
      </c>
    </row>
    <row r="30" spans="1:3">
      <c r="A30" s="5" t="s">
        <v>17</v>
      </c>
    </row>
    <row r="31" spans="1:3">
      <c r="A31" s="1">
        <f>4278.6/(A4+242.79)^2*A12</f>
        <v>2.2037043071353977</v>
      </c>
      <c r="C31" t="s">
        <v>39</v>
      </c>
    </row>
    <row r="32" spans="1:3">
      <c r="A32" s="1">
        <f>A21</f>
        <v>0.66</v>
      </c>
      <c r="C32" t="s">
        <v>13</v>
      </c>
    </row>
    <row r="34" spans="1:3">
      <c r="A34" s="1">
        <f>A15*A8*(A12-A13)</f>
        <v>0.97539047252157884</v>
      </c>
      <c r="B34" t="s">
        <v>12</v>
      </c>
      <c r="C34" t="s">
        <v>40</v>
      </c>
    </row>
    <row r="35" spans="1:3">
      <c r="A35" s="1">
        <f>A22/A25</f>
        <v>0.68604750878998377</v>
      </c>
      <c r="B35" t="s">
        <v>12</v>
      </c>
      <c r="C35" t="s">
        <v>41</v>
      </c>
    </row>
    <row r="36" spans="1:3">
      <c r="A36" s="3">
        <f>A35*(A31)/(A31+A32)+A34*A32/(A31+A32)</f>
        <v>0.75273259062159192</v>
      </c>
      <c r="B36" t="s">
        <v>12</v>
      </c>
      <c r="C36" t="s">
        <v>18</v>
      </c>
    </row>
    <row r="38" spans="1:3">
      <c r="A38" s="5" t="s">
        <v>42</v>
      </c>
    </row>
    <row r="39" spans="1:3">
      <c r="A39" s="4">
        <f>A4*9/5+32</f>
        <v>82.4</v>
      </c>
      <c r="B39" t="s">
        <v>1</v>
      </c>
      <c r="C39" t="s">
        <v>4</v>
      </c>
    </row>
    <row r="40" spans="1:3">
      <c r="A40" s="1">
        <f>4278.6/(LN(274890000/A13))-242.79</f>
        <v>8.827101724168017</v>
      </c>
      <c r="B40" t="s">
        <v>0</v>
      </c>
      <c r="C40" t="s">
        <v>43</v>
      </c>
    </row>
    <row r="41" spans="1:3">
      <c r="A41" s="2">
        <f>274890000*EXP(-4278.6/(A40+242.79))</f>
        <v>11.330214526675935</v>
      </c>
      <c r="B41" t="s">
        <v>3</v>
      </c>
      <c r="C41" t="s">
        <v>20</v>
      </c>
    </row>
    <row r="42" spans="1:3">
      <c r="A42" s="2">
        <f>A40*9/5+32</f>
        <v>47.888783103502433</v>
      </c>
      <c r="B42" t="s">
        <v>1</v>
      </c>
      <c r="C42" t="s">
        <v>2</v>
      </c>
    </row>
    <row r="43" spans="1:3">
      <c r="A43">
        <f>A7*24</f>
        <v>168</v>
      </c>
      <c r="B43" t="s">
        <v>23</v>
      </c>
      <c r="C43" t="s">
        <v>21</v>
      </c>
    </row>
    <row r="44" spans="1:3">
      <c r="C44" s="4"/>
    </row>
    <row r="45" spans="1:3">
      <c r="A45" s="5" t="s">
        <v>25</v>
      </c>
    </row>
    <row r="46" spans="1:3">
      <c r="A46">
        <v>24</v>
      </c>
      <c r="B46" t="s">
        <v>26</v>
      </c>
      <c r="C46" t="s">
        <v>10</v>
      </c>
    </row>
    <row r="47" spans="1:3">
      <c r="A47" s="3">
        <f>A46*2.54/100</f>
        <v>0.60960000000000003</v>
      </c>
      <c r="B47" t="s">
        <v>27</v>
      </c>
      <c r="C47" t="s">
        <v>10</v>
      </c>
    </row>
    <row r="58" spans="1:1">
      <c r="A58" s="3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dtarb</dc:creator>
  <cp:lastModifiedBy>dtarb</cp:lastModifiedBy>
  <dcterms:created xsi:type="dcterms:W3CDTF">2011-01-19T02:46:19Z</dcterms:created>
  <dcterms:modified xsi:type="dcterms:W3CDTF">2011-01-19T23:26:44Z</dcterms:modified>
</cp:coreProperties>
</file>